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gsnl.sharepoint.com/personeelsmanagement/06. Gezamenlijk HRM-PSA/Modellen/PSA/"/>
    </mc:Choice>
  </mc:AlternateContent>
  <xr:revisionPtr revIDLastSave="424" documentId="8_{8F0DA19F-8886-468E-81E4-EEA667F6735C}" xr6:coauthVersionLast="47" xr6:coauthVersionMax="47" xr10:uidLastSave="{4532DF73-A667-41EC-B26E-4CCE5A19B265}"/>
  <bookViews>
    <workbookView xWindow="-120" yWindow="-120" windowWidth="29040" windowHeight="15840" firstSheet="1" activeTab="1" xr2:uid="{00000000-000D-0000-FFFF-FFFF00000000}"/>
  </bookViews>
  <sheets>
    <sheet name="Salaristabellen" sheetId="2" state="hidden" r:id="rId1"/>
    <sheet name="Berekeningsmodel" sheetId="4" r:id="rId2"/>
    <sheet name="Blad3" sheetId="8" state="hidden" r:id="rId3"/>
    <sheet name="Tabel heffingskortingen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4" l="1"/>
  <c r="Y15" i="2"/>
  <c r="Y14" i="2"/>
  <c r="Y13" i="2"/>
  <c r="Y9" i="2"/>
  <c r="Y8" i="2"/>
  <c r="Y7" i="2"/>
  <c r="B7" i="4"/>
  <c r="B12" i="4"/>
  <c r="B11" i="4"/>
  <c r="B10" i="4" l="1"/>
  <c r="B8" i="4"/>
  <c r="B14" i="4" l="1" a="1"/>
  <c r="B14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<sst xmlns="http://schemas.openxmlformats.org/spreadsheetml/2006/main" count="85" uniqueCount="69">
  <si>
    <t>Schaal</t>
  </si>
  <si>
    <t>LC</t>
  </si>
  <si>
    <t>D11</t>
  </si>
  <si>
    <t>D12</t>
  </si>
  <si>
    <t>D13</t>
  </si>
  <si>
    <t>D14</t>
  </si>
  <si>
    <t>D15</t>
  </si>
  <si>
    <t>a</t>
  </si>
  <si>
    <t>b</t>
  </si>
  <si>
    <t>c</t>
  </si>
  <si>
    <t>d</t>
  </si>
  <si>
    <t>LE</t>
  </si>
  <si>
    <t>A10</t>
  </si>
  <si>
    <t>A11</t>
  </si>
  <si>
    <t>A12</t>
  </si>
  <si>
    <t>A13</t>
  </si>
  <si>
    <t>LB</t>
  </si>
  <si>
    <t>LD</t>
  </si>
  <si>
    <t>Bindingstoelage</t>
  </si>
  <si>
    <t>Arbeidsmarkttoelage</t>
  </si>
  <si>
    <t>Totaal jaarinkomen</t>
  </si>
  <si>
    <t>Berekeningsmodel jaarinkomen</t>
  </si>
  <si>
    <t>Werktijdfactor</t>
  </si>
  <si>
    <t>Trede</t>
  </si>
  <si>
    <t>Eindejaarsuitkering</t>
  </si>
  <si>
    <t xml:space="preserve">EJU OOP </t>
  </si>
  <si>
    <t>Eindejaarsuitkering OOP</t>
  </si>
  <si>
    <t>Vakantietoeslag</t>
  </si>
  <si>
    <t>Bruto salaris</t>
  </si>
  <si>
    <t>Individuele bruto toelage</t>
  </si>
  <si>
    <t>LB12</t>
  </si>
  <si>
    <t>LC12</t>
  </si>
  <si>
    <t>LD12</t>
  </si>
  <si>
    <t>LE12</t>
  </si>
  <si>
    <t>D1116</t>
  </si>
  <si>
    <t>D1212</t>
  </si>
  <si>
    <t>D1313</t>
  </si>
  <si>
    <t>A1013</t>
  </si>
  <si>
    <t>A1116</t>
  </si>
  <si>
    <t>A1212</t>
  </si>
  <si>
    <t>910</t>
  </si>
  <si>
    <t>Jaarloon</t>
  </si>
  <si>
    <t>Jonger dan AOW-leeftijd</t>
  </si>
  <si>
    <t xml:space="preserve"> </t>
  </si>
  <si>
    <t>met loonheffingskorting</t>
  </si>
  <si>
    <t>zonder loonheffingskorting</t>
  </si>
  <si>
    <t>1. Vul uw werktijdfactor in.</t>
  </si>
  <si>
    <t>2. Vul de juiste schaal en trede in a.d.h.v. het keuze menu.</t>
  </si>
  <si>
    <t>3. Vul evt. structurele bruto toelagen in.</t>
  </si>
  <si>
    <t>4. Zoek in de kolom 'Jaarloon' in onderstaande tabel uw nieuwe jaarloon op.</t>
  </si>
  <si>
    <t>5. Check op uw salarisstrook of u wel of niet de loonheffingskorting laat toepassen.</t>
  </si>
  <si>
    <t xml:space="preserve">6. Bepaal a.d.h.v. de uitkomst van stap 4 en 5 welk percentage bijzonder tarief van toepassing is. </t>
  </si>
  <si>
    <t>Stappenplan berekeningsmodel invullen:</t>
  </si>
  <si>
    <r>
      <t xml:space="preserve">Let op: de loonheffingskorting en percentage bijzonder tarief staan </t>
    </r>
    <r>
      <rPr>
        <u/>
        <sz val="12"/>
        <color rgb="FFFF0000"/>
        <rFont val="Calibri"/>
        <family val="2"/>
        <scheme val="minor"/>
      </rPr>
      <t>rechts</t>
    </r>
    <r>
      <rPr>
        <sz val="12"/>
        <color rgb="FFFF0000"/>
        <rFont val="Calibri"/>
        <family val="2"/>
        <scheme val="minor"/>
      </rPr>
      <t xml:space="preserve"> op uw salarisstrook onder het kopje 'Algemene gegevens'.</t>
    </r>
  </si>
  <si>
    <t>D1411</t>
  </si>
  <si>
    <t>D1512</t>
  </si>
  <si>
    <t>A1313</t>
  </si>
  <si>
    <t>Onderstaande tabel geldt voor werknemer jonger dan AOW-leeftijd</t>
  </si>
  <si>
    <t xml:space="preserve">7. Wijkt dit percentage bijzonder tarief af van uw huidige percentage?  Geef dan aan uw werkgever door </t>
  </si>
  <si>
    <t xml:space="preserve">     Valt uw jaarloon tussen 2 bedragen? Houdt dan het laagste bedrag aan. </t>
  </si>
  <si>
    <t xml:space="preserve">     welk nieuw percentage moet worden toegepast. Uw werkgever geeft dit per mail aan contactpersoon PSA door.</t>
  </si>
  <si>
    <t>Dit berekeningsmodel geeft een indicatie van het jaarinkomen. Aan deze berekening kan geen rechten worden ontleend.</t>
  </si>
  <si>
    <t>AOW excl. Alleenstaande ouderenkorting</t>
  </si>
  <si>
    <t>AOW incl. Alleenstaande ouderenkorting</t>
  </si>
  <si>
    <r>
      <rPr>
        <b/>
        <sz val="12"/>
        <color rgb="FF000000"/>
        <rFont val="Calibri"/>
        <family val="2"/>
        <scheme val="minor"/>
      </rPr>
      <t>Let Op!</t>
    </r>
    <r>
      <rPr>
        <sz val="12"/>
        <color rgb="FF000000"/>
        <rFont val="Calibri"/>
        <family val="2"/>
        <scheme val="minor"/>
      </rPr>
      <t xml:space="preserve"> Onderstaande tabel geldt voor werknemers van AOW-gerechtigde leeftijd en ouder, excl. alleenstaandeouderenkorting</t>
    </r>
  </si>
  <si>
    <t>Let op: is uw werkgever al overgaan naar AFAS, dan vindt u de loonheffingskorting en percentage bijzonder tarief onderaan uw salarisstrook.</t>
  </si>
  <si>
    <r>
      <rPr>
        <b/>
        <sz val="12"/>
        <color rgb="FF000000"/>
        <rFont val="Calibri"/>
        <family val="2"/>
        <scheme val="minor"/>
      </rPr>
      <t>Let Op!</t>
    </r>
    <r>
      <rPr>
        <sz val="12"/>
        <color rgb="FF000000"/>
        <rFont val="Calibri"/>
        <family val="2"/>
        <scheme val="minor"/>
      </rPr>
      <t xml:space="preserve"> Onderstaande tabel geldt voor werknemers van AOW-gerechtigde leeftijd en ouder, incl. alleenstaandeouderenkorting</t>
    </r>
  </si>
  <si>
    <t>LIO1</t>
  </si>
  <si>
    <t>LIO2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</si>
</sst>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&quot;€&quot;\ #,##0.00"/>
    <numFmt numFmtId="165" formatCode="0.0000"/>
    <numFmt numFmtId="166" formatCode="_ &quot;€&quot;\ * #,##0_ ;_ &quot;€&quot;\ * \-#,##0_ ;_ &quot;€&quot;\ * &quot;-&quot;??_ ;_ @_ 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5"/>
      <color theme="3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8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3"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164" fontId="7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2" borderId="0" xfId="3" applyFont="1" applyBorder="1" applyAlignment="1">
      <alignment vertical="top" wrapText="1"/>
    </xf>
    <xf numFmtId="164" fontId="8" fillId="2" borderId="0" xfId="3" applyNumberFormat="1" applyFont="1" applyBorder="1" applyAlignment="1">
      <alignment vertical="top" wrapText="1"/>
    </xf>
    <xf numFmtId="0" fontId="9" fillId="3" borderId="0" xfId="4" applyFont="1" applyBorder="1" applyAlignment="1">
      <alignment vertical="top" wrapText="1"/>
    </xf>
    <xf numFmtId="165" fontId="9" fillId="3" borderId="0" xfId="4" applyNumberFormat="1" applyFont="1" applyBorder="1" applyAlignment="1">
      <alignment horizontal="center" vertical="top" wrapText="1"/>
    </xf>
    <xf numFmtId="0" fontId="9" fillId="3" borderId="0" xfId="4" applyFont="1" applyBorder="1" applyAlignment="1">
      <alignment horizontal="center" vertical="top" wrapText="1"/>
    </xf>
    <xf numFmtId="44" fontId="9" fillId="3" borderId="0" xfId="1" applyFont="1" applyFill="1" applyBorder="1" applyAlignment="1">
      <alignment horizontal="center" vertical="top" wrapText="1"/>
    </xf>
    <xf numFmtId="0" fontId="11" fillId="3" borderId="2" xfId="4" applyFont="1" applyBorder="1" applyAlignment="1">
      <alignment vertical="top" wrapText="1"/>
    </xf>
    <xf numFmtId="164" fontId="11" fillId="3" borderId="2" xfId="4" applyNumberFormat="1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10" fontId="6" fillId="0" borderId="0" xfId="0" applyNumberFormat="1" applyFont="1" applyAlignment="1">
      <alignment horizontal="center" vertical="top"/>
    </xf>
    <xf numFmtId="166" fontId="6" fillId="0" borderId="0" xfId="1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top"/>
    </xf>
    <xf numFmtId="164" fontId="2" fillId="0" borderId="0" xfId="0" applyNumberFormat="1" applyFont="1" applyAlignment="1">
      <alignment vertical="top" shrinkToFit="1"/>
    </xf>
    <xf numFmtId="164" fontId="2" fillId="0" borderId="0" xfId="0" applyNumberFormat="1" applyFont="1" applyAlignment="1">
      <alignment vertical="center" shrinkToFit="1"/>
    </xf>
    <xf numFmtId="164" fontId="0" fillId="0" borderId="0" xfId="0" applyNumberFormat="1" applyAlignment="1">
      <alignment wrapText="1"/>
    </xf>
    <xf numFmtId="164" fontId="2" fillId="0" borderId="0" xfId="0" applyNumberFormat="1" applyFont="1" applyAlignment="1">
      <alignment horizontal="right" vertical="top" shrinkToFit="1"/>
    </xf>
    <xf numFmtId="164" fontId="0" fillId="0" borderId="0" xfId="0" applyNumberFormat="1" applyAlignment="1">
      <alignment horizontal="left" wrapText="1"/>
    </xf>
    <xf numFmtId="49" fontId="7" fillId="0" borderId="0" xfId="0" applyNumberFormat="1" applyFont="1" applyAlignment="1">
      <alignment vertical="top" wrapText="1"/>
    </xf>
    <xf numFmtId="0" fontId="18" fillId="0" borderId="0" xfId="0" applyFont="1" applyAlignment="1">
      <alignment horizontal="left" vertical="top"/>
    </xf>
    <xf numFmtId="8" fontId="5" fillId="0" borderId="0" xfId="0" applyNumberFormat="1" applyFont="1" applyAlignment="1">
      <alignment horizontal="left" vertical="top"/>
    </xf>
    <xf numFmtId="8" fontId="7" fillId="0" borderId="0" xfId="0" applyNumberFormat="1" applyFont="1" applyAlignment="1">
      <alignment vertical="top" wrapText="1"/>
    </xf>
    <xf numFmtId="0" fontId="10" fillId="0" borderId="1" xfId="2" applyFont="1" applyFill="1" applyAlignment="1">
      <alignment horizontal="center" vertical="top"/>
    </xf>
  </cellXfs>
  <cellStyles count="5">
    <cellStyle name="20% - Accent1" xfId="3" builtinId="30"/>
    <cellStyle name="60% - Accent1" xfId="4" builtinId="32"/>
    <cellStyle name="Kop 1" xfId="2" builtinId="16"/>
    <cellStyle name="Standaard" xfId="0" builtinId="0"/>
    <cellStyle name="Valuta" xfId="1" builtinId="4"/>
  </cellStyles>
  <dxfs count="15"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6" formatCode="_ &quot;€&quot;\ * #,##0_ ;_ &quot;€&quot;\ * \-#,##0_ ;_ &quot;€&quot;\ * &quot;-&quot;??_ ;_ @_ 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6" formatCode="_ &quot;€&quot;\ * #,##0_ ;_ &quot;€&quot;\ * \-#,##0_ ;_ &quot;€&quot;\ * &quot;-&quot;??_ ;_ @_ 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6" formatCode="_ &quot;€&quot;\ * #,##0_ ;_ &quot;€&quot;\ * \-#,##0_ ;_ &quot;€&quot;\ * &quot;-&quot;??_ ;_ @_ 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90236</xdr:rowOff>
    </xdr:from>
    <xdr:to>
      <xdr:col>1</xdr:col>
      <xdr:colOff>269823</xdr:colOff>
      <xdr:row>34</xdr:row>
      <xdr:rowOff>91944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212B31B-EA6F-22EE-D61E-36E54258C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21868"/>
          <a:ext cx="4410691" cy="2905530"/>
        </a:xfrm>
        <a:prstGeom prst="rect">
          <a:avLst/>
        </a:prstGeom>
      </xdr:spPr>
    </xdr:pic>
    <xdr:clientData/>
  </xdr:twoCellAnchor>
  <xdr:twoCellAnchor editAs="oneCell">
    <xdr:from>
      <xdr:col>0</xdr:col>
      <xdr:colOff>50131</xdr:colOff>
      <xdr:row>36</xdr:row>
      <xdr:rowOff>90236</xdr:rowOff>
    </xdr:from>
    <xdr:to>
      <xdr:col>1</xdr:col>
      <xdr:colOff>323764</xdr:colOff>
      <xdr:row>54</xdr:row>
      <xdr:rowOff>56746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4706DA2F-B193-7B2F-908F-929D858F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31" y="7790447"/>
          <a:ext cx="4410691" cy="28578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1</xdr:col>
      <xdr:colOff>283159</xdr:colOff>
      <xdr:row>75</xdr:row>
      <xdr:rowOff>57960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30F2EF1D-40F9-6B8E-690E-AFC607C2C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109158"/>
          <a:ext cx="4420217" cy="29341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95DDFE-1CF1-4D26-B30C-60383B1F319D}" name="Tabel2" displayName="Tabel2" ref="A9:C23" totalsRowShown="0" headerRowDxfId="14" dataDxfId="13">
  <tableColumns count="3">
    <tableColumn id="1" xr3:uid="{F542D058-F538-49F8-A064-9639905FC8D9}" name="Jaarloon" dataDxfId="12" dataCellStyle="Valuta"/>
    <tableColumn id="2" xr3:uid="{45ABA6E9-CC86-4056-8993-0170DEA55F1A}" name="zonder loonheffingskorting" dataDxfId="11"/>
    <tableColumn id="3" xr3:uid="{DB8AAC67-A11D-43FF-9DA3-5F5573E696B4}" name="met loonheffingskorting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15BBD7-BEA3-42E3-82D2-639E75B54BDE}" name="Tabel24" displayName="Tabel24" ref="A28:C42" totalsRowShown="0" headerRowDxfId="9" dataDxfId="8">
  <tableColumns count="3">
    <tableColumn id="1" xr3:uid="{0DD481C3-AD92-4DB5-B34A-75126556EF6F}" name="Jaarloon" dataDxfId="7" dataCellStyle="Valuta"/>
    <tableColumn id="2" xr3:uid="{F82BA887-D3FC-4195-89F7-56BE6C712BCF}" name="zonder loonheffingskorting" dataDxfId="6"/>
    <tableColumn id="3" xr3:uid="{A6626962-8871-446F-BC4F-14FE6E5020A8}" name="met loonheffingskorting" dataDxfId="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AF5FD4-32E4-4771-9648-79AC5DE50CA3}" name="Tabel242" displayName="Tabel242" ref="A45:C59" totalsRowShown="0" headerRowDxfId="4" dataDxfId="3">
  <tableColumns count="3">
    <tableColumn id="1" xr3:uid="{63F6D11F-6C88-4B78-81D3-AECC68029869}" name="Jaarloon" dataDxfId="2" dataCellStyle="Valuta"/>
    <tableColumn id="2" xr3:uid="{F78CC873-88A5-4C80-A07E-3F78554659E7}" name="zonder loonheffingskorting" dataDxfId="1"/>
    <tableColumn id="3" xr3:uid="{846C281E-B29D-4718-918D-48D4D32254F5}" name="met loonheffingskortin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6AF9-51D6-4FA5-B0ED-3644FD3817A7}">
  <dimension ref="A1:AA52"/>
  <sheetViews>
    <sheetView workbookViewId="0">
      <selection activeCell="R23" sqref="R23"/>
    </sheetView>
  </sheetViews>
  <sheetFormatPr defaultColWidth="9.33203125" defaultRowHeight="12.75" x14ac:dyDescent="0.2"/>
  <cols>
    <col min="1" max="1" width="23.83203125" style="1" customWidth="1"/>
    <col min="2" max="2" width="13.6640625" style="1" bestFit="1" customWidth="1"/>
    <col min="3" max="9" width="11" style="1" bestFit="1" customWidth="1"/>
    <col min="10" max="13" width="12" style="1" bestFit="1" customWidth="1"/>
    <col min="14" max="21" width="10.83203125" style="1" bestFit="1" customWidth="1"/>
    <col min="22" max="22" width="10.83203125" style="1" customWidth="1"/>
    <col min="23" max="24" width="11.5" style="1" customWidth="1"/>
    <col min="25" max="27" width="10.83203125" style="1" bestFit="1" customWidth="1"/>
    <col min="28" max="16384" width="9.33203125" style="1"/>
  </cols>
  <sheetData>
    <row r="1" spans="1:27" ht="38.25" x14ac:dyDescent="0.2">
      <c r="A1" s="4"/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15</v>
      </c>
      <c r="Q1" s="4">
        <v>16</v>
      </c>
      <c r="R1" s="4" t="s">
        <v>7</v>
      </c>
      <c r="S1" s="4" t="s">
        <v>8</v>
      </c>
      <c r="T1" s="4" t="s">
        <v>9</v>
      </c>
      <c r="U1" s="4" t="s">
        <v>10</v>
      </c>
      <c r="V1" s="4"/>
      <c r="W1" s="4" t="s">
        <v>18</v>
      </c>
      <c r="X1" s="4"/>
      <c r="Y1" s="4" t="s">
        <v>19</v>
      </c>
      <c r="Z1" s="4" t="s">
        <v>25</v>
      </c>
    </row>
    <row r="2" spans="1:27" ht="12.75" customHeight="1" x14ac:dyDescent="0.2">
      <c r="A2" s="4" t="s">
        <v>16</v>
      </c>
      <c r="B2" s="23">
        <v>3463</v>
      </c>
      <c r="C2" s="23">
        <v>3547</v>
      </c>
      <c r="D2" s="23">
        <v>3653</v>
      </c>
      <c r="E2" s="23">
        <v>3760</v>
      </c>
      <c r="F2" s="23">
        <v>3868</v>
      </c>
      <c r="G2" s="23">
        <v>4001</v>
      </c>
      <c r="H2" s="23">
        <v>4157</v>
      </c>
      <c r="I2" s="23">
        <v>4333</v>
      </c>
      <c r="J2" s="23">
        <v>4534</v>
      </c>
      <c r="K2" s="23">
        <v>4757</v>
      </c>
      <c r="L2" s="23">
        <v>5004</v>
      </c>
      <c r="M2" s="23">
        <v>5277</v>
      </c>
      <c r="N2" s="3"/>
      <c r="O2" s="3"/>
      <c r="P2" s="3"/>
      <c r="Q2" s="3"/>
      <c r="R2" s="3"/>
      <c r="S2" s="3"/>
      <c r="T2" s="3"/>
      <c r="U2" s="3"/>
      <c r="V2" s="3" t="s">
        <v>30</v>
      </c>
      <c r="W2" s="3">
        <v>1591.09</v>
      </c>
      <c r="X2" s="3"/>
      <c r="Y2" s="3"/>
      <c r="Z2" s="3"/>
      <c r="AA2" s="2"/>
    </row>
    <row r="3" spans="1:27" ht="12.75" customHeight="1" x14ac:dyDescent="0.2">
      <c r="A3" s="4" t="s">
        <v>1</v>
      </c>
      <c r="B3" s="23">
        <v>3484</v>
      </c>
      <c r="C3" s="23">
        <v>3649</v>
      </c>
      <c r="D3" s="23">
        <v>3838</v>
      </c>
      <c r="E3" s="23">
        <v>4028</v>
      </c>
      <c r="F3" s="23">
        <v>4216</v>
      </c>
      <c r="G3" s="23">
        <v>4426</v>
      </c>
      <c r="H3" s="23">
        <v>4659</v>
      </c>
      <c r="I3" s="23">
        <v>4912</v>
      </c>
      <c r="J3" s="23">
        <v>5189</v>
      </c>
      <c r="K3" s="23">
        <v>5487</v>
      </c>
      <c r="L3" s="23">
        <v>5807</v>
      </c>
      <c r="M3" s="23">
        <v>6149</v>
      </c>
      <c r="N3" s="3"/>
      <c r="O3" s="3"/>
      <c r="P3" s="3"/>
      <c r="Q3" s="3"/>
      <c r="R3" s="3"/>
      <c r="S3" s="3"/>
      <c r="T3" s="3"/>
      <c r="U3" s="3"/>
      <c r="V3" s="3" t="s">
        <v>31</v>
      </c>
      <c r="W3" s="3">
        <v>1591.09</v>
      </c>
      <c r="X3" s="3"/>
      <c r="Y3" s="3"/>
      <c r="Z3" s="3"/>
      <c r="AA3" s="2"/>
    </row>
    <row r="4" spans="1:27" ht="12.75" customHeight="1" x14ac:dyDescent="0.2">
      <c r="A4" s="4" t="s">
        <v>17</v>
      </c>
      <c r="B4" s="23">
        <v>3498</v>
      </c>
      <c r="C4" s="23">
        <v>3704</v>
      </c>
      <c r="D4" s="23">
        <v>3944</v>
      </c>
      <c r="E4" s="23">
        <v>4183</v>
      </c>
      <c r="F4" s="23">
        <v>4423</v>
      </c>
      <c r="G4" s="23">
        <v>4694</v>
      </c>
      <c r="H4" s="23">
        <v>4995</v>
      </c>
      <c r="I4" s="23">
        <v>5332</v>
      </c>
      <c r="J4" s="23">
        <v>5697</v>
      </c>
      <c r="K4" s="23">
        <v>6098</v>
      </c>
      <c r="L4" s="23">
        <v>6528</v>
      </c>
      <c r="M4" s="23">
        <v>6992</v>
      </c>
      <c r="N4" s="3"/>
      <c r="O4" s="3"/>
      <c r="P4" s="3"/>
      <c r="Q4" s="3"/>
      <c r="R4" s="3"/>
      <c r="S4" s="3"/>
      <c r="T4" s="3"/>
      <c r="U4" s="3"/>
      <c r="V4" s="3" t="s">
        <v>32</v>
      </c>
      <c r="W4" s="3">
        <v>1591.09</v>
      </c>
      <c r="X4" s="3"/>
      <c r="Y4" s="3"/>
      <c r="Z4" s="3"/>
      <c r="AA4" s="2"/>
    </row>
    <row r="5" spans="1:27" ht="12.75" customHeight="1" x14ac:dyDescent="0.2">
      <c r="A5" s="4" t="s">
        <v>11</v>
      </c>
      <c r="B5" s="23">
        <v>3890</v>
      </c>
      <c r="C5" s="23">
        <v>4489</v>
      </c>
      <c r="D5" s="23">
        <v>4804</v>
      </c>
      <c r="E5" s="23">
        <v>5106</v>
      </c>
      <c r="F5" s="23">
        <v>5441</v>
      </c>
      <c r="G5" s="23">
        <v>5747</v>
      </c>
      <c r="H5" s="23">
        <v>6051</v>
      </c>
      <c r="I5" s="23">
        <v>6357</v>
      </c>
      <c r="J5" s="23">
        <v>6662</v>
      </c>
      <c r="K5" s="23">
        <v>6966</v>
      </c>
      <c r="L5" s="23">
        <v>7271</v>
      </c>
      <c r="M5" s="23">
        <v>7710</v>
      </c>
      <c r="N5" s="3"/>
      <c r="O5" s="3"/>
      <c r="P5" s="3"/>
      <c r="Q5" s="3"/>
      <c r="R5" s="3"/>
      <c r="S5" s="3"/>
      <c r="T5" s="3"/>
      <c r="U5" s="3"/>
      <c r="V5" s="3" t="s">
        <v>33</v>
      </c>
      <c r="W5" s="3">
        <v>1591.09</v>
      </c>
      <c r="X5" s="3"/>
      <c r="Y5" s="3"/>
      <c r="Z5" s="3"/>
      <c r="AA5" s="2"/>
    </row>
    <row r="6" spans="1:27" ht="12.75" customHeight="1" x14ac:dyDescent="0.2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2"/>
    </row>
    <row r="7" spans="1:27" ht="12.75" customHeight="1" x14ac:dyDescent="0.2">
      <c r="A7" s="4" t="s">
        <v>2</v>
      </c>
      <c r="B7" s="24">
        <v>3484</v>
      </c>
      <c r="C7" s="23">
        <v>3649</v>
      </c>
      <c r="D7" s="23">
        <v>3838</v>
      </c>
      <c r="E7" s="23">
        <v>4028</v>
      </c>
      <c r="F7" s="23">
        <v>4216</v>
      </c>
      <c r="G7" s="23">
        <v>4426</v>
      </c>
      <c r="H7" s="23">
        <v>4659</v>
      </c>
      <c r="I7" s="23">
        <v>4912</v>
      </c>
      <c r="J7" s="23">
        <v>5189</v>
      </c>
      <c r="K7" s="23">
        <v>5487</v>
      </c>
      <c r="L7" s="23">
        <v>5807</v>
      </c>
      <c r="M7" s="23">
        <v>6149</v>
      </c>
      <c r="N7" s="23"/>
      <c r="O7" s="23"/>
      <c r="P7" s="23"/>
      <c r="Q7" s="23"/>
      <c r="R7" s="3"/>
      <c r="S7" s="3"/>
      <c r="T7" s="3"/>
      <c r="U7" s="3"/>
      <c r="V7" s="3" t="s">
        <v>34</v>
      </c>
      <c r="W7" s="3">
        <v>1591.09</v>
      </c>
      <c r="X7" s="3" t="s">
        <v>2</v>
      </c>
      <c r="Y7" s="3">
        <f>2400*1.1</f>
        <v>2640</v>
      </c>
      <c r="Z7" s="3"/>
      <c r="AA7" s="2"/>
    </row>
    <row r="8" spans="1:27" ht="12.75" customHeight="1" x14ac:dyDescent="0.2">
      <c r="A8" s="4" t="s">
        <v>3</v>
      </c>
      <c r="B8" s="24">
        <v>3497</v>
      </c>
      <c r="C8" s="23">
        <v>3704</v>
      </c>
      <c r="D8" s="23">
        <v>3943</v>
      </c>
      <c r="E8" s="23">
        <v>4183</v>
      </c>
      <c r="F8" s="23">
        <v>4423</v>
      </c>
      <c r="G8" s="23">
        <v>4694</v>
      </c>
      <c r="H8" s="23">
        <v>4995</v>
      </c>
      <c r="I8" s="23">
        <v>4332</v>
      </c>
      <c r="J8" s="23">
        <v>5697</v>
      </c>
      <c r="K8" s="23">
        <v>6098</v>
      </c>
      <c r="L8" s="23">
        <v>6528</v>
      </c>
      <c r="M8" s="23">
        <v>6992</v>
      </c>
      <c r="N8" s="25"/>
      <c r="O8" s="25"/>
      <c r="P8" s="25"/>
      <c r="Q8" s="25"/>
      <c r="R8" s="3"/>
      <c r="S8" s="3"/>
      <c r="T8" s="3"/>
      <c r="U8" s="3"/>
      <c r="V8" s="3" t="s">
        <v>35</v>
      </c>
      <c r="W8" s="3">
        <v>1591.09</v>
      </c>
      <c r="X8" s="3" t="s">
        <v>3</v>
      </c>
      <c r="Y8" s="3">
        <f>2400*1.1</f>
        <v>2640</v>
      </c>
      <c r="Z8" s="3"/>
      <c r="AA8" s="2"/>
    </row>
    <row r="9" spans="1:27" ht="12.75" customHeight="1" x14ac:dyDescent="0.2">
      <c r="A9" s="4" t="s">
        <v>4</v>
      </c>
      <c r="B9" s="24">
        <v>5441</v>
      </c>
      <c r="C9" s="23">
        <v>5630</v>
      </c>
      <c r="D9" s="23">
        <v>5820</v>
      </c>
      <c r="E9" s="23">
        <v>6009</v>
      </c>
      <c r="F9" s="23">
        <v>6197</v>
      </c>
      <c r="G9" s="23">
        <v>6388</v>
      </c>
      <c r="H9" s="23">
        <v>6576</v>
      </c>
      <c r="I9" s="23">
        <v>6765</v>
      </c>
      <c r="J9" s="23">
        <v>6954</v>
      </c>
      <c r="K9" s="23">
        <v>7143</v>
      </c>
      <c r="L9" s="23">
        <v>7333</v>
      </c>
      <c r="M9" s="23">
        <v>7521</v>
      </c>
      <c r="N9" s="23">
        <v>7710</v>
      </c>
      <c r="O9" s="25"/>
      <c r="P9" s="25"/>
      <c r="Q9" s="25"/>
      <c r="R9" s="3"/>
      <c r="S9" s="3"/>
      <c r="T9" s="3"/>
      <c r="U9" s="3"/>
      <c r="V9" s="3" t="s">
        <v>36</v>
      </c>
      <c r="W9" s="3">
        <v>263.94</v>
      </c>
      <c r="X9" s="3" t="s">
        <v>4</v>
      </c>
      <c r="Y9" s="3">
        <f>1200*1.1</f>
        <v>1320</v>
      </c>
      <c r="Z9" s="3"/>
      <c r="AA9" s="2"/>
    </row>
    <row r="10" spans="1:27" ht="12.75" customHeight="1" x14ac:dyDescent="0.2">
      <c r="A10" s="4" t="s">
        <v>5</v>
      </c>
      <c r="B10" s="24">
        <v>6230</v>
      </c>
      <c r="C10" s="23">
        <v>6387</v>
      </c>
      <c r="D10" s="23">
        <v>6696</v>
      </c>
      <c r="E10" s="23">
        <v>6892</v>
      </c>
      <c r="F10" s="23">
        <v>7090</v>
      </c>
      <c r="G10" s="23">
        <v>7286</v>
      </c>
      <c r="H10" s="23">
        <v>7484</v>
      </c>
      <c r="I10" s="23">
        <v>7683</v>
      </c>
      <c r="J10" s="23">
        <v>7890</v>
      </c>
      <c r="K10" s="23">
        <v>8105</v>
      </c>
      <c r="L10" s="23">
        <v>8325</v>
      </c>
      <c r="M10" s="25"/>
      <c r="N10" s="25"/>
      <c r="O10" s="25"/>
      <c r="P10" s="25"/>
      <c r="Q10" s="25"/>
      <c r="R10" s="3"/>
      <c r="S10" s="3"/>
      <c r="T10" s="3"/>
      <c r="U10" s="3"/>
      <c r="V10" s="3" t="s">
        <v>54</v>
      </c>
      <c r="W10" s="3">
        <v>263.94</v>
      </c>
      <c r="X10" s="3"/>
      <c r="Y10" s="3"/>
      <c r="Z10" s="3"/>
      <c r="AA10" s="2"/>
    </row>
    <row r="11" spans="1:27" ht="12.75" customHeight="1" x14ac:dyDescent="0.2">
      <c r="A11" s="4" t="s">
        <v>6</v>
      </c>
      <c r="B11" s="24">
        <v>6541</v>
      </c>
      <c r="C11" s="23">
        <v>6696</v>
      </c>
      <c r="D11" s="23">
        <v>6892</v>
      </c>
      <c r="E11" s="23">
        <v>7286</v>
      </c>
      <c r="F11" s="23">
        <v>7484</v>
      </c>
      <c r="G11" s="23">
        <v>7683</v>
      </c>
      <c r="H11" s="23">
        <v>7891</v>
      </c>
      <c r="I11" s="23">
        <v>8105</v>
      </c>
      <c r="J11" s="23">
        <v>8325</v>
      </c>
      <c r="K11" s="23">
        <v>8588</v>
      </c>
      <c r="L11" s="23">
        <v>8862</v>
      </c>
      <c r="M11" s="23">
        <v>9141</v>
      </c>
      <c r="N11" s="25"/>
      <c r="O11" s="25"/>
      <c r="P11" s="25"/>
      <c r="Q11" s="25"/>
      <c r="R11" s="3"/>
      <c r="S11" s="3"/>
      <c r="T11" s="3"/>
      <c r="U11" s="3"/>
      <c r="V11" s="3" t="s">
        <v>55</v>
      </c>
      <c r="W11" s="3">
        <v>263.94</v>
      </c>
      <c r="X11" s="3"/>
      <c r="Y11" s="3"/>
      <c r="Z11" s="3"/>
      <c r="AA11" s="2"/>
    </row>
    <row r="12" spans="1:27" ht="12.75" customHeight="1" x14ac:dyDescent="0.2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2"/>
    </row>
    <row r="13" spans="1:27" ht="12.75" customHeight="1" x14ac:dyDescent="0.2">
      <c r="A13" s="4" t="s">
        <v>12</v>
      </c>
      <c r="B13" s="3">
        <v>3179</v>
      </c>
      <c r="C13" s="3">
        <v>3498</v>
      </c>
      <c r="D13" s="3">
        <v>3666</v>
      </c>
      <c r="E13" s="3">
        <v>3852</v>
      </c>
      <c r="F13" s="3">
        <v>4016</v>
      </c>
      <c r="G13" s="3">
        <v>4179</v>
      </c>
      <c r="H13" s="3">
        <v>4335</v>
      </c>
      <c r="I13" s="3">
        <v>4489</v>
      </c>
      <c r="J13" s="3">
        <v>4656</v>
      </c>
      <c r="K13" s="3">
        <v>4804</v>
      </c>
      <c r="L13" s="3">
        <v>4957</v>
      </c>
      <c r="M13" s="3">
        <v>5106</v>
      </c>
      <c r="N13" s="3">
        <v>5277</v>
      </c>
      <c r="O13" s="3"/>
      <c r="P13" s="3"/>
      <c r="Q13" s="3"/>
      <c r="R13" s="3"/>
      <c r="S13" s="3"/>
      <c r="T13" s="3"/>
      <c r="U13" s="3"/>
      <c r="V13" s="3" t="s">
        <v>37</v>
      </c>
      <c r="W13" s="3">
        <v>1591.09</v>
      </c>
      <c r="X13" s="3" t="s">
        <v>12</v>
      </c>
      <c r="Y13" s="3">
        <f>1600*1.1</f>
        <v>1760.0000000000002</v>
      </c>
      <c r="Z13" s="3"/>
      <c r="AA13" s="2"/>
    </row>
    <row r="14" spans="1:27" ht="12.75" customHeight="1" x14ac:dyDescent="0.2">
      <c r="A14" s="4" t="s">
        <v>13</v>
      </c>
      <c r="B14" s="3">
        <v>3484</v>
      </c>
      <c r="C14" s="3">
        <v>3649</v>
      </c>
      <c r="D14" s="3">
        <v>3838</v>
      </c>
      <c r="E14" s="3">
        <v>4028</v>
      </c>
      <c r="F14" s="3">
        <v>4216</v>
      </c>
      <c r="G14" s="3">
        <v>4426</v>
      </c>
      <c r="H14" s="3">
        <v>4659</v>
      </c>
      <c r="I14" s="3">
        <v>4912</v>
      </c>
      <c r="J14" s="3">
        <v>5189</v>
      </c>
      <c r="K14" s="3">
        <v>5487</v>
      </c>
      <c r="L14" s="3">
        <v>5807</v>
      </c>
      <c r="M14" s="3">
        <v>6149</v>
      </c>
      <c r="N14" s="3"/>
      <c r="O14" s="3"/>
      <c r="P14" s="3"/>
      <c r="Q14" s="3"/>
      <c r="R14" s="3"/>
      <c r="S14" s="3"/>
      <c r="T14" s="3"/>
      <c r="U14" s="3"/>
      <c r="V14" s="3" t="s">
        <v>38</v>
      </c>
      <c r="W14" s="3">
        <v>1591.09</v>
      </c>
      <c r="X14" s="3" t="s">
        <v>13</v>
      </c>
      <c r="Y14" s="3">
        <f>1600*1.1</f>
        <v>1760.0000000000002</v>
      </c>
      <c r="Z14" s="3"/>
      <c r="AA14" s="2"/>
    </row>
    <row r="15" spans="1:27" ht="12.75" customHeight="1" x14ac:dyDescent="0.2">
      <c r="A15" s="4" t="s">
        <v>14</v>
      </c>
      <c r="B15" s="3">
        <v>3497</v>
      </c>
      <c r="C15" s="3">
        <v>3704</v>
      </c>
      <c r="D15" s="3">
        <v>3943</v>
      </c>
      <c r="E15" s="3">
        <v>4183</v>
      </c>
      <c r="F15" s="3">
        <v>4423</v>
      </c>
      <c r="G15" s="3">
        <v>4694</v>
      </c>
      <c r="H15" s="3">
        <v>4995</v>
      </c>
      <c r="I15" s="3">
        <v>5332</v>
      </c>
      <c r="J15" s="3">
        <v>5697</v>
      </c>
      <c r="K15" s="3">
        <v>6098</v>
      </c>
      <c r="L15" s="3">
        <v>6528</v>
      </c>
      <c r="M15" s="3">
        <v>6992</v>
      </c>
      <c r="N15" s="3"/>
      <c r="O15" s="3"/>
      <c r="P15" s="3"/>
      <c r="Q15" s="3"/>
      <c r="R15" s="3"/>
      <c r="S15" s="3"/>
      <c r="T15" s="3"/>
      <c r="U15" s="3"/>
      <c r="V15" s="3" t="s">
        <v>39</v>
      </c>
      <c r="W15" s="3">
        <v>1591.09</v>
      </c>
      <c r="X15" s="3" t="s">
        <v>14</v>
      </c>
      <c r="Y15" s="3">
        <f>800*1.1</f>
        <v>880.00000000000011</v>
      </c>
      <c r="Z15" s="3"/>
      <c r="AA15" s="2"/>
    </row>
    <row r="16" spans="1:27" ht="12.75" customHeight="1" x14ac:dyDescent="0.2">
      <c r="A16" s="4" t="s">
        <v>15</v>
      </c>
      <c r="B16" s="3">
        <v>5441</v>
      </c>
      <c r="C16" s="3">
        <v>5630</v>
      </c>
      <c r="D16" s="3">
        <v>5820</v>
      </c>
      <c r="E16" s="3">
        <v>6009</v>
      </c>
      <c r="F16" s="3">
        <v>6197</v>
      </c>
      <c r="G16" s="3">
        <v>6388</v>
      </c>
      <c r="H16" s="3">
        <v>6576</v>
      </c>
      <c r="I16" s="3">
        <v>6765</v>
      </c>
      <c r="J16" s="3">
        <v>6954</v>
      </c>
      <c r="K16" s="3">
        <v>7143</v>
      </c>
      <c r="L16" s="3">
        <v>7333</v>
      </c>
      <c r="M16" s="3">
        <v>7521</v>
      </c>
      <c r="N16" s="3">
        <v>7710</v>
      </c>
      <c r="O16" s="3"/>
      <c r="P16" s="3"/>
      <c r="Q16" s="3"/>
      <c r="R16" s="3"/>
      <c r="S16" s="3"/>
      <c r="T16" s="3"/>
      <c r="U16" s="3"/>
      <c r="V16" s="3" t="s">
        <v>56</v>
      </c>
      <c r="W16" s="3">
        <v>263.94</v>
      </c>
      <c r="X16" s="3"/>
      <c r="Y16" s="3"/>
      <c r="Z16" s="3"/>
      <c r="AA16" s="2"/>
    </row>
    <row r="17" spans="1:27" ht="12.75" customHeight="1" x14ac:dyDescent="0.2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2"/>
    </row>
    <row r="18" spans="1:27" ht="12.75" customHeight="1" x14ac:dyDescent="0.2">
      <c r="A18" s="13">
        <v>1</v>
      </c>
      <c r="B18" s="23">
        <v>2310</v>
      </c>
      <c r="C18" s="23">
        <v>2362</v>
      </c>
      <c r="D18" s="23">
        <v>2414</v>
      </c>
      <c r="E18" s="23">
        <v>2466</v>
      </c>
      <c r="F18" s="23">
        <v>2518</v>
      </c>
      <c r="G18" s="23">
        <v>2570</v>
      </c>
      <c r="H18" s="23">
        <v>2623</v>
      </c>
      <c r="I18" s="25"/>
      <c r="J18" s="25"/>
      <c r="K18" s="25"/>
      <c r="L18" s="25"/>
      <c r="M18" s="25"/>
      <c r="N18" s="2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>
        <v>1622.5</v>
      </c>
      <c r="AA18" s="2"/>
    </row>
    <row r="19" spans="1:27" ht="12.75" customHeight="1" x14ac:dyDescent="0.2">
      <c r="A19" s="13">
        <v>2</v>
      </c>
      <c r="B19" s="23">
        <v>2350</v>
      </c>
      <c r="C19" s="23">
        <v>2408</v>
      </c>
      <c r="D19" s="23">
        <v>2467</v>
      </c>
      <c r="E19" s="23">
        <v>2525</v>
      </c>
      <c r="F19" s="23">
        <v>2584</v>
      </c>
      <c r="G19" s="23">
        <v>2642</v>
      </c>
      <c r="H19" s="23">
        <v>2700</v>
      </c>
      <c r="I19" s="23">
        <v>2759</v>
      </c>
      <c r="J19" s="25"/>
      <c r="K19" s="25"/>
      <c r="L19" s="25"/>
      <c r="M19" s="25"/>
      <c r="N19" s="2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>
        <v>1622.5</v>
      </c>
      <c r="AA19" s="2"/>
    </row>
    <row r="20" spans="1:27" ht="12.75" customHeight="1" x14ac:dyDescent="0.2">
      <c r="A20" s="13">
        <v>3</v>
      </c>
      <c r="B20" s="23">
        <v>2386</v>
      </c>
      <c r="C20" s="23">
        <v>2461</v>
      </c>
      <c r="D20" s="23">
        <v>2535</v>
      </c>
      <c r="E20" s="23">
        <v>2609</v>
      </c>
      <c r="F20" s="23">
        <v>2683</v>
      </c>
      <c r="G20" s="23">
        <v>2757</v>
      </c>
      <c r="H20" s="23">
        <v>2831</v>
      </c>
      <c r="I20" s="23">
        <v>2905</v>
      </c>
      <c r="J20" s="23">
        <v>2979</v>
      </c>
      <c r="K20" s="25"/>
      <c r="L20" s="25"/>
      <c r="M20" s="25"/>
      <c r="N20" s="2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>
        <v>1622.5</v>
      </c>
      <c r="AA20" s="2"/>
    </row>
    <row r="21" spans="1:27" ht="12.75" customHeight="1" x14ac:dyDescent="0.2">
      <c r="A21" s="13">
        <v>4</v>
      </c>
      <c r="B21" s="23">
        <v>2413</v>
      </c>
      <c r="C21" s="23">
        <v>2484</v>
      </c>
      <c r="D21" s="23">
        <v>2555</v>
      </c>
      <c r="E21" s="23">
        <v>2627</v>
      </c>
      <c r="F21" s="23">
        <v>2698</v>
      </c>
      <c r="G21" s="23">
        <v>2769</v>
      </c>
      <c r="H21" s="23">
        <v>2841</v>
      </c>
      <c r="I21" s="23">
        <v>2912</v>
      </c>
      <c r="J21" s="23">
        <v>2983</v>
      </c>
      <c r="K21" s="23">
        <v>3055</v>
      </c>
      <c r="L21" s="23">
        <v>3126</v>
      </c>
      <c r="M21" s="25"/>
      <c r="N21" s="2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>
        <v>1622.5</v>
      </c>
      <c r="AA21" s="2"/>
    </row>
    <row r="22" spans="1:27" ht="12.75" customHeight="1" x14ac:dyDescent="0.2">
      <c r="A22" s="13">
        <v>5</v>
      </c>
      <c r="B22" s="23">
        <v>2439</v>
      </c>
      <c r="C22" s="23">
        <v>2521</v>
      </c>
      <c r="D22" s="23">
        <v>2604</v>
      </c>
      <c r="E22" s="23">
        <v>2686</v>
      </c>
      <c r="F22" s="23">
        <v>2768</v>
      </c>
      <c r="G22" s="23">
        <v>2851</v>
      </c>
      <c r="H22" s="23">
        <v>2933</v>
      </c>
      <c r="I22" s="23">
        <v>3015</v>
      </c>
      <c r="J22" s="23">
        <v>3098</v>
      </c>
      <c r="K22" s="23">
        <v>3180</v>
      </c>
      <c r="L22" s="23">
        <v>3262</v>
      </c>
      <c r="M22" s="23"/>
      <c r="N22" s="2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>
        <v>1622.5</v>
      </c>
      <c r="AA22" s="2"/>
    </row>
    <row r="23" spans="1:27" ht="12.75" customHeight="1" x14ac:dyDescent="0.2">
      <c r="A23" s="13">
        <v>6</v>
      </c>
      <c r="B23" s="23">
        <v>2554</v>
      </c>
      <c r="C23" s="23">
        <v>2644</v>
      </c>
      <c r="D23" s="23">
        <v>2734</v>
      </c>
      <c r="E23" s="23">
        <v>2823</v>
      </c>
      <c r="F23" s="23">
        <v>2913</v>
      </c>
      <c r="G23" s="23">
        <v>3003</v>
      </c>
      <c r="H23" s="23">
        <v>3092</v>
      </c>
      <c r="I23" s="23">
        <v>3182</v>
      </c>
      <c r="J23" s="23">
        <v>3272</v>
      </c>
      <c r="K23" s="23">
        <v>3362</v>
      </c>
      <c r="L23" s="23">
        <v>3451</v>
      </c>
      <c r="M23" s="25"/>
      <c r="N23" s="2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>
        <v>1622.5</v>
      </c>
      <c r="AA23" s="2"/>
    </row>
    <row r="24" spans="1:27" ht="12.75" customHeight="1" x14ac:dyDescent="0.2">
      <c r="A24" s="13">
        <v>7</v>
      </c>
      <c r="B24" s="23">
        <v>2675</v>
      </c>
      <c r="C24" s="23">
        <v>2774</v>
      </c>
      <c r="D24" s="23">
        <v>2873</v>
      </c>
      <c r="E24" s="23">
        <v>2972</v>
      </c>
      <c r="F24" s="23">
        <v>3071</v>
      </c>
      <c r="G24" s="23">
        <v>3170</v>
      </c>
      <c r="H24" s="23">
        <v>3269</v>
      </c>
      <c r="I24" s="23">
        <v>3368</v>
      </c>
      <c r="J24" s="23">
        <v>3467</v>
      </c>
      <c r="K24" s="23">
        <v>3566</v>
      </c>
      <c r="L24" s="23">
        <v>3665</v>
      </c>
      <c r="M24" s="23">
        <v>3764</v>
      </c>
      <c r="N24" s="2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>
        <v>1622.5</v>
      </c>
      <c r="AA24" s="2"/>
    </row>
    <row r="25" spans="1:27" ht="12.75" customHeight="1" x14ac:dyDescent="0.2">
      <c r="A25" s="13">
        <v>8</v>
      </c>
      <c r="B25" s="26">
        <v>2889</v>
      </c>
      <c r="C25" s="26">
        <v>3013</v>
      </c>
      <c r="D25" s="26">
        <v>3137</v>
      </c>
      <c r="E25" s="26">
        <v>3261</v>
      </c>
      <c r="F25" s="26">
        <v>3385</v>
      </c>
      <c r="G25" s="26">
        <v>3509</v>
      </c>
      <c r="H25" s="26">
        <v>3633</v>
      </c>
      <c r="I25" s="26">
        <v>3757</v>
      </c>
      <c r="J25" s="26">
        <v>3881</v>
      </c>
      <c r="K25" s="26">
        <v>4006</v>
      </c>
      <c r="L25" s="26">
        <v>4130</v>
      </c>
      <c r="M25" s="26">
        <v>4254</v>
      </c>
      <c r="N25" s="2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>
        <v>1622.5</v>
      </c>
      <c r="AA25" s="2"/>
    </row>
    <row r="26" spans="1:27" ht="12.75" customHeight="1" x14ac:dyDescent="0.2">
      <c r="A26" s="13">
        <v>9</v>
      </c>
      <c r="B26" s="23">
        <v>3179</v>
      </c>
      <c r="C26" s="23">
        <v>3342</v>
      </c>
      <c r="D26" s="23">
        <v>3666</v>
      </c>
      <c r="E26" s="23">
        <v>3852</v>
      </c>
      <c r="F26" s="23">
        <v>4016</v>
      </c>
      <c r="G26" s="23">
        <v>4179</v>
      </c>
      <c r="H26" s="23">
        <v>4335</v>
      </c>
      <c r="I26" s="23">
        <v>4489</v>
      </c>
      <c r="J26" s="23">
        <v>4656</v>
      </c>
      <c r="K26" s="23">
        <v>4804</v>
      </c>
      <c r="L26" s="25"/>
      <c r="M26" s="25"/>
      <c r="N26" s="25"/>
      <c r="O26" s="25"/>
      <c r="P26" s="25"/>
      <c r="Q26" s="25"/>
      <c r="R26" s="3"/>
      <c r="S26" s="3"/>
      <c r="T26" s="3"/>
      <c r="U26" s="3"/>
      <c r="V26" s="28" t="s">
        <v>40</v>
      </c>
      <c r="W26" s="3">
        <v>263.94</v>
      </c>
      <c r="X26" s="3"/>
      <c r="Y26" s="3"/>
      <c r="Z26" s="2">
        <v>302.5</v>
      </c>
      <c r="AA26" s="2"/>
    </row>
    <row r="27" spans="1:27" ht="12.75" customHeight="1" x14ac:dyDescent="0.2">
      <c r="A27" s="13">
        <v>10</v>
      </c>
      <c r="B27" s="23">
        <v>3179</v>
      </c>
      <c r="C27" s="23">
        <v>3498</v>
      </c>
      <c r="D27" s="23">
        <v>3666</v>
      </c>
      <c r="E27" s="23">
        <v>3852</v>
      </c>
      <c r="F27" s="23">
        <v>4016</v>
      </c>
      <c r="G27" s="23">
        <v>4179</v>
      </c>
      <c r="H27" s="23">
        <v>4335</v>
      </c>
      <c r="I27" s="23">
        <v>4489</v>
      </c>
      <c r="J27" s="23">
        <v>4656</v>
      </c>
      <c r="K27" s="23">
        <v>4804</v>
      </c>
      <c r="L27" s="23">
        <v>4957</v>
      </c>
      <c r="M27" s="23">
        <v>5106</v>
      </c>
      <c r="N27" s="23">
        <v>5277</v>
      </c>
      <c r="O27" s="25"/>
      <c r="P27" s="25"/>
      <c r="Q27" s="25"/>
      <c r="R27" s="3"/>
      <c r="S27" s="3"/>
      <c r="T27" s="3"/>
      <c r="U27" s="3"/>
      <c r="V27" s="3"/>
      <c r="W27" s="3"/>
      <c r="X27" s="3"/>
      <c r="Y27" s="3"/>
      <c r="Z27" s="2">
        <v>302.5</v>
      </c>
      <c r="AA27" s="2"/>
    </row>
    <row r="28" spans="1:27" ht="12.75" customHeight="1" x14ac:dyDescent="0.2">
      <c r="A28" s="13">
        <v>11</v>
      </c>
      <c r="B28" s="23">
        <v>3484</v>
      </c>
      <c r="C28" s="23">
        <v>3649</v>
      </c>
      <c r="D28" s="23">
        <v>3838</v>
      </c>
      <c r="E28" s="23">
        <v>4028</v>
      </c>
      <c r="F28" s="23">
        <v>4216</v>
      </c>
      <c r="G28" s="23">
        <v>4426</v>
      </c>
      <c r="H28" s="23">
        <v>4659</v>
      </c>
      <c r="I28" s="23">
        <v>4912</v>
      </c>
      <c r="J28" s="23">
        <v>5189</v>
      </c>
      <c r="K28" s="23">
        <v>5487</v>
      </c>
      <c r="L28" s="23">
        <v>5807</v>
      </c>
      <c r="M28" s="23">
        <v>6149</v>
      </c>
      <c r="N28" s="23"/>
      <c r="O28" s="23"/>
      <c r="P28" s="23"/>
      <c r="Q28" s="23"/>
      <c r="R28" s="3"/>
      <c r="S28" s="3"/>
      <c r="T28" s="3"/>
      <c r="U28" s="3"/>
      <c r="V28" s="3"/>
      <c r="W28" s="3"/>
      <c r="X28" s="3"/>
      <c r="Y28" s="3"/>
      <c r="Z28" s="2">
        <v>302.5</v>
      </c>
      <c r="AA28" s="2"/>
    </row>
    <row r="29" spans="1:27" ht="12.75" customHeight="1" x14ac:dyDescent="0.2">
      <c r="A29" s="13">
        <v>12</v>
      </c>
      <c r="B29" s="23">
        <v>3497</v>
      </c>
      <c r="C29" s="23">
        <v>3704</v>
      </c>
      <c r="D29" s="23">
        <v>3943</v>
      </c>
      <c r="E29" s="23">
        <v>4183</v>
      </c>
      <c r="F29" s="23">
        <v>4423</v>
      </c>
      <c r="G29" s="23">
        <v>4694</v>
      </c>
      <c r="H29" s="23">
        <v>4995</v>
      </c>
      <c r="I29" s="23">
        <v>5332</v>
      </c>
      <c r="J29" s="23">
        <v>5697</v>
      </c>
      <c r="K29" s="23">
        <v>6098</v>
      </c>
      <c r="L29" s="23">
        <v>6528</v>
      </c>
      <c r="M29" s="23">
        <v>6992</v>
      </c>
      <c r="N29" s="25"/>
      <c r="O29" s="25"/>
      <c r="P29" s="25"/>
      <c r="Q29" s="25"/>
      <c r="R29" s="3"/>
      <c r="S29" s="3"/>
      <c r="T29" s="3"/>
      <c r="U29" s="3"/>
      <c r="V29" s="3"/>
      <c r="W29" s="3"/>
      <c r="X29" s="3"/>
      <c r="Y29" s="3"/>
      <c r="Z29" s="2">
        <v>302.5</v>
      </c>
      <c r="AA29" s="2"/>
    </row>
    <row r="30" spans="1:27" ht="12.75" customHeight="1" x14ac:dyDescent="0.2">
      <c r="A30" s="13">
        <v>13</v>
      </c>
      <c r="B30" s="23">
        <v>5441</v>
      </c>
      <c r="C30" s="23">
        <v>5630</v>
      </c>
      <c r="D30" s="23">
        <v>5820</v>
      </c>
      <c r="E30" s="23">
        <v>6009</v>
      </c>
      <c r="F30" s="23">
        <v>6197</v>
      </c>
      <c r="G30" s="23">
        <v>6388</v>
      </c>
      <c r="H30" s="23">
        <v>6576</v>
      </c>
      <c r="I30" s="23">
        <v>6765</v>
      </c>
      <c r="J30" s="23">
        <v>6954</v>
      </c>
      <c r="K30" s="23">
        <v>7143</v>
      </c>
      <c r="L30" s="23">
        <v>7333</v>
      </c>
      <c r="M30" s="23">
        <v>7521</v>
      </c>
      <c r="N30" s="23">
        <v>7710</v>
      </c>
      <c r="O30" s="25"/>
      <c r="P30" s="25"/>
      <c r="Q30" s="25"/>
      <c r="R30" s="3"/>
      <c r="S30" s="3"/>
      <c r="T30" s="3"/>
      <c r="U30" s="3"/>
      <c r="V30" s="3"/>
      <c r="W30" s="3"/>
      <c r="X30" s="3"/>
      <c r="Y30" s="3"/>
      <c r="Z30" s="2">
        <v>302.5</v>
      </c>
      <c r="AA30" s="2"/>
    </row>
    <row r="31" spans="1:27" ht="12.75" customHeight="1" x14ac:dyDescent="0.2">
      <c r="A31" s="13">
        <v>14</v>
      </c>
      <c r="B31" s="23">
        <v>6230</v>
      </c>
      <c r="C31" s="23">
        <v>6387</v>
      </c>
      <c r="D31" s="23">
        <v>6696</v>
      </c>
      <c r="E31" s="23">
        <v>6892</v>
      </c>
      <c r="F31" s="23">
        <v>7090</v>
      </c>
      <c r="G31" s="23">
        <v>7286</v>
      </c>
      <c r="H31" s="23">
        <v>7484</v>
      </c>
      <c r="I31" s="23">
        <v>7683</v>
      </c>
      <c r="J31" s="23">
        <v>7890</v>
      </c>
      <c r="K31" s="23">
        <v>8105</v>
      </c>
      <c r="L31" s="23">
        <v>8325</v>
      </c>
      <c r="M31" s="25"/>
      <c r="N31" s="25"/>
      <c r="O31" s="25"/>
      <c r="P31" s="25"/>
      <c r="Q31" s="25"/>
      <c r="R31" s="3"/>
      <c r="S31" s="3"/>
      <c r="T31" s="3"/>
      <c r="U31" s="3"/>
      <c r="V31" s="3"/>
      <c r="W31" s="3"/>
      <c r="X31" s="3"/>
      <c r="Y31" s="3"/>
      <c r="Z31" s="2">
        <v>302.5</v>
      </c>
      <c r="AA31" s="2"/>
    </row>
    <row r="32" spans="1:27" ht="12.75" customHeight="1" x14ac:dyDescent="0.2">
      <c r="A32" s="13">
        <v>15</v>
      </c>
      <c r="B32" s="23">
        <v>6541</v>
      </c>
      <c r="C32" s="23">
        <v>6696</v>
      </c>
      <c r="D32" s="23">
        <v>6892</v>
      </c>
      <c r="E32" s="23">
        <v>7286</v>
      </c>
      <c r="F32" s="23">
        <v>7484</v>
      </c>
      <c r="G32" s="23">
        <v>7683</v>
      </c>
      <c r="H32" s="23">
        <v>7891</v>
      </c>
      <c r="I32" s="23">
        <v>8105</v>
      </c>
      <c r="J32" s="23">
        <v>8325</v>
      </c>
      <c r="K32" s="23">
        <v>8588</v>
      </c>
      <c r="L32" s="23">
        <v>8862</v>
      </c>
      <c r="M32" s="23">
        <v>9141</v>
      </c>
      <c r="N32" s="25"/>
      <c r="O32" s="25"/>
      <c r="P32" s="25"/>
      <c r="Q32" s="25"/>
      <c r="R32" s="3"/>
      <c r="S32" s="3"/>
      <c r="T32" s="3"/>
      <c r="U32" s="3"/>
      <c r="V32" s="3"/>
      <c r="W32" s="3"/>
      <c r="X32" s="3"/>
      <c r="Y32" s="3"/>
      <c r="Z32" s="2">
        <v>302.5</v>
      </c>
      <c r="AA32" s="2"/>
    </row>
    <row r="33" spans="1:27" ht="12.75" customHeight="1" x14ac:dyDescent="0.2">
      <c r="A33" s="13">
        <v>16</v>
      </c>
      <c r="B33" s="26">
        <v>7090</v>
      </c>
      <c r="C33" s="26">
        <v>7286</v>
      </c>
      <c r="D33" s="26">
        <v>7484</v>
      </c>
      <c r="E33" s="26">
        <v>7891</v>
      </c>
      <c r="F33" s="26">
        <v>8105</v>
      </c>
      <c r="G33" s="26">
        <v>8325</v>
      </c>
      <c r="H33" s="26">
        <v>8588</v>
      </c>
      <c r="I33" s="26">
        <v>8862</v>
      </c>
      <c r="J33" s="26">
        <v>9141</v>
      </c>
      <c r="K33" s="26">
        <v>9434</v>
      </c>
      <c r="L33" s="26">
        <v>9732</v>
      </c>
      <c r="M33" s="26">
        <v>10041</v>
      </c>
      <c r="N33" s="27"/>
      <c r="O33" s="27"/>
      <c r="P33" s="27"/>
      <c r="Q33" s="27"/>
      <c r="R33" s="3"/>
      <c r="S33" s="3"/>
      <c r="T33" s="3"/>
      <c r="U33" s="3"/>
      <c r="V33" s="3"/>
      <c r="W33" s="3"/>
      <c r="X33" s="3"/>
      <c r="Y33" s="3"/>
      <c r="Z33" s="2">
        <v>302.5</v>
      </c>
      <c r="AA33" s="2"/>
    </row>
    <row r="34" spans="1:27" ht="12.75" customHeight="1" x14ac:dyDescent="0.2">
      <c r="A34" s="13">
        <v>17</v>
      </c>
      <c r="B34" s="31">
        <v>7683</v>
      </c>
      <c r="C34" s="31">
        <v>7890</v>
      </c>
      <c r="D34" s="31">
        <v>8105</v>
      </c>
      <c r="E34" s="31">
        <v>8589</v>
      </c>
      <c r="F34" s="31">
        <v>8862</v>
      </c>
      <c r="G34" s="31">
        <v>9141</v>
      </c>
      <c r="H34" s="31">
        <v>9434</v>
      </c>
      <c r="I34" s="31">
        <v>9731</v>
      </c>
      <c r="J34" s="31">
        <v>10041</v>
      </c>
      <c r="K34" s="31">
        <v>10362</v>
      </c>
      <c r="L34" s="31">
        <v>10690</v>
      </c>
      <c r="M34" s="31">
        <v>11030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3"/>
      <c r="Z34" s="3"/>
      <c r="AA34" s="2"/>
    </row>
    <row r="35" spans="1:27" ht="12.75" customHeight="1" x14ac:dyDescent="0.2">
      <c r="A35" s="4"/>
      <c r="B35" s="4">
        <v>1</v>
      </c>
      <c r="C35" s="4">
        <v>2</v>
      </c>
      <c r="D35" s="4">
        <v>3</v>
      </c>
      <c r="E35" s="4">
        <v>4</v>
      </c>
      <c r="F35" s="4">
        <v>5</v>
      </c>
      <c r="G35" s="4">
        <v>6</v>
      </c>
      <c r="H35" s="4">
        <v>7</v>
      </c>
      <c r="I35" s="4">
        <v>8</v>
      </c>
      <c r="J35" s="4">
        <v>9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7" ht="12.75" customHeight="1" x14ac:dyDescent="0.2">
      <c r="A36" s="4"/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4"/>
      <c r="R36" s="3"/>
      <c r="S36" s="3"/>
      <c r="T36" s="3"/>
      <c r="U36" s="3"/>
      <c r="V36" s="3"/>
      <c r="W36" s="4"/>
      <c r="X36" s="4"/>
      <c r="Y36" s="4"/>
      <c r="Z36" s="4"/>
    </row>
    <row r="37" spans="1:27" ht="12.75" customHeight="1" x14ac:dyDescent="0.2">
      <c r="A37" s="4"/>
      <c r="B37" s="3"/>
      <c r="C37" s="3"/>
      <c r="D37" s="3"/>
      <c r="E37" s="3"/>
      <c r="F37" s="3"/>
      <c r="G37" s="3"/>
      <c r="H37" s="3"/>
      <c r="I37" s="3"/>
      <c r="J37" s="3"/>
      <c r="K37" s="4"/>
      <c r="L37" s="4"/>
      <c r="M37" s="4"/>
      <c r="N37" s="4"/>
      <c r="O37" s="4"/>
      <c r="P37" s="4"/>
      <c r="Q37" s="4"/>
      <c r="R37" s="3"/>
      <c r="S37" s="3"/>
      <c r="T37" s="3"/>
      <c r="U37" s="3"/>
      <c r="V37" s="3"/>
      <c r="W37" s="4"/>
      <c r="X37" s="4"/>
      <c r="Y37" s="4"/>
      <c r="Z37" s="4"/>
    </row>
    <row r="38" spans="1:27" ht="12.75" customHeight="1" x14ac:dyDescent="0.2">
      <c r="A38" s="4"/>
      <c r="B38" s="3"/>
      <c r="C38" s="3"/>
      <c r="D38" s="3"/>
      <c r="E38" s="3"/>
      <c r="F38" s="3"/>
      <c r="G38" s="3"/>
      <c r="H38" s="3"/>
      <c r="I38" s="3"/>
      <c r="J38" s="3"/>
      <c r="K38" s="4"/>
      <c r="L38" s="4"/>
      <c r="M38" s="4"/>
      <c r="N38" s="4"/>
      <c r="O38" s="4"/>
      <c r="P38" s="4"/>
      <c r="Q38" s="4"/>
      <c r="R38" s="3"/>
      <c r="S38" s="3"/>
      <c r="T38" s="3"/>
      <c r="U38" s="3"/>
      <c r="V38" s="3"/>
      <c r="W38" s="4"/>
      <c r="X38" s="4"/>
      <c r="Y38" s="4"/>
      <c r="Z38" s="4"/>
    </row>
    <row r="39" spans="1:27" ht="12.75" customHeight="1" x14ac:dyDescent="0.2">
      <c r="A39" s="4"/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3"/>
      <c r="S39" s="3"/>
      <c r="T39" s="3"/>
      <c r="U39" s="3"/>
      <c r="V39" s="3"/>
      <c r="W39" s="4"/>
      <c r="X39" s="4"/>
      <c r="Y39" s="4"/>
      <c r="Z39" s="4"/>
      <c r="AA39" s="2"/>
    </row>
    <row r="40" spans="1:27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7" x14ac:dyDescent="0.2">
      <c r="A41" s="1" t="s">
        <v>67</v>
      </c>
      <c r="B41" s="30">
        <v>1731.5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W41" s="4"/>
      <c r="X41" s="4"/>
      <c r="Y41" s="4"/>
      <c r="Z41" s="4"/>
    </row>
    <row r="42" spans="1:27" x14ac:dyDescent="0.2">
      <c r="A42" s="1" t="s">
        <v>68</v>
      </c>
      <c r="B42" s="30">
        <v>1742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W42" s="4"/>
      <c r="X42" s="4"/>
      <c r="Y42" s="4"/>
      <c r="Z42" s="4"/>
    </row>
    <row r="43" spans="1:27" x14ac:dyDescent="0.2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W43" s="4"/>
      <c r="X43" s="4"/>
      <c r="Y43" s="4"/>
      <c r="Z43" s="4"/>
    </row>
    <row r="44" spans="1:27" x14ac:dyDescent="0.2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W44" s="4"/>
      <c r="X44" s="4"/>
      <c r="Y44" s="4"/>
      <c r="Z44" s="4"/>
    </row>
    <row r="45" spans="1:27" x14ac:dyDescent="0.2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W45" s="4"/>
      <c r="X45" s="4"/>
      <c r="Y45" s="4"/>
      <c r="Z45" s="4"/>
    </row>
    <row r="46" spans="1:27" x14ac:dyDescent="0.2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W46" s="4"/>
      <c r="X46" s="4"/>
      <c r="Y46" s="4"/>
      <c r="Z46" s="4"/>
    </row>
    <row r="47" spans="1:27" x14ac:dyDescent="0.2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W47" s="4"/>
      <c r="X47" s="4"/>
      <c r="Y47" s="4"/>
      <c r="Z47" s="4"/>
    </row>
    <row r="48" spans="1:27" x14ac:dyDescent="0.2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W48" s="4"/>
      <c r="X48" s="4"/>
      <c r="Y48" s="4"/>
      <c r="Z48" s="4"/>
    </row>
    <row r="49" spans="3:26" x14ac:dyDescent="0.2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W49" s="4"/>
      <c r="X49" s="4"/>
      <c r="Y49" s="4"/>
      <c r="Z49" s="4"/>
    </row>
    <row r="50" spans="3:26" x14ac:dyDescent="0.2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W50" s="4"/>
      <c r="X50" s="4"/>
      <c r="Y50" s="4"/>
      <c r="Z50" s="4"/>
    </row>
    <row r="51" spans="3:26" x14ac:dyDescent="0.2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W51" s="4"/>
      <c r="X51" s="4"/>
      <c r="Y51" s="4"/>
      <c r="Z51" s="4"/>
    </row>
    <row r="52" spans="3:26" x14ac:dyDescent="0.2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W52" s="4"/>
      <c r="X52" s="4"/>
      <c r="Y52" s="4"/>
      <c r="Z52" s="4"/>
    </row>
  </sheetData>
  <sheetProtection algorithmName="SHA-512" hashValue="pxkBrwhjir2YfGtVKpZQzY4Ye3nR6/kI47mOF8nqQo6InHQ8askSlzB6eGCu4se54IMN0OUjFI3uuDxA27xzPg==" saltValue="NW1BAi9jTBZpH/WKBEzfU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C4E3A-F885-4933-9630-7AD84BDB4922}">
  <sheetPr>
    <pageSetUpPr fitToPage="1"/>
  </sheetPr>
  <dimension ref="A1:H56"/>
  <sheetViews>
    <sheetView showGridLines="0" tabSelected="1" zoomScale="95" workbookViewId="0">
      <selection activeCell="D9" sqref="D9"/>
    </sheetView>
  </sheetViews>
  <sheetFormatPr defaultRowHeight="12.75" x14ac:dyDescent="0.2"/>
  <cols>
    <col min="1" max="1" width="72.5" customWidth="1"/>
    <col min="2" max="2" width="36.1640625" customWidth="1"/>
    <col min="4" max="4" width="10" bestFit="1" customWidth="1"/>
    <col min="5" max="5" width="165.6640625" customWidth="1"/>
  </cols>
  <sheetData>
    <row r="1" spans="1:8" ht="29.25" thickBot="1" x14ac:dyDescent="0.25">
      <c r="A1" s="32" t="s">
        <v>21</v>
      </c>
      <c r="B1" s="32"/>
    </row>
    <row r="2" spans="1:8" ht="13.5" thickTop="1" x14ac:dyDescent="0.2"/>
    <row r="3" spans="1:8" ht="21" x14ac:dyDescent="0.2">
      <c r="A3" s="7" t="s">
        <v>22</v>
      </c>
      <c r="B3" s="8">
        <v>0</v>
      </c>
      <c r="C3" s="4"/>
      <c r="D3" s="4"/>
      <c r="E3" s="20" t="s">
        <v>52</v>
      </c>
      <c r="F3" s="18"/>
      <c r="G3" s="18"/>
      <c r="H3" s="18"/>
    </row>
    <row r="4" spans="1:8" ht="21" x14ac:dyDescent="0.2">
      <c r="A4" s="7" t="s">
        <v>0</v>
      </c>
      <c r="B4" s="9" t="s">
        <v>16</v>
      </c>
      <c r="C4" s="4"/>
      <c r="D4" s="4"/>
      <c r="E4" s="19" t="s">
        <v>46</v>
      </c>
      <c r="F4" s="18"/>
      <c r="G4" s="18"/>
      <c r="H4" s="18"/>
    </row>
    <row r="5" spans="1:8" ht="21" x14ac:dyDescent="0.2">
      <c r="A5" s="7" t="s">
        <v>23</v>
      </c>
      <c r="B5" s="9">
        <v>12</v>
      </c>
      <c r="C5" s="4"/>
      <c r="D5" s="4"/>
      <c r="E5" s="19" t="s">
        <v>47</v>
      </c>
      <c r="F5" s="18"/>
      <c r="G5" s="18"/>
      <c r="H5" s="18"/>
    </row>
    <row r="6" spans="1:8" ht="21" x14ac:dyDescent="0.2">
      <c r="A6" s="7" t="s">
        <v>29</v>
      </c>
      <c r="B6" s="10">
        <v>0</v>
      </c>
      <c r="C6" s="4"/>
      <c r="D6" s="4"/>
      <c r="E6" s="19" t="s">
        <v>48</v>
      </c>
      <c r="F6" s="18"/>
      <c r="G6" s="18"/>
      <c r="H6" s="18"/>
    </row>
    <row r="7" spans="1:8" ht="21" x14ac:dyDescent="0.2">
      <c r="A7" s="5" t="s">
        <v>28</v>
      </c>
      <c r="B7" s="6">
        <f>VLOOKUP(B4,Salaristabellen!A:Z,B5+1,0)*B3</f>
        <v>0</v>
      </c>
      <c r="C7" s="4"/>
      <c r="D7" s="4"/>
      <c r="E7" s="19" t="s">
        <v>49</v>
      </c>
      <c r="F7" s="18"/>
      <c r="G7" s="18"/>
      <c r="H7" s="18"/>
    </row>
    <row r="8" spans="1:8" ht="21" x14ac:dyDescent="0.2">
      <c r="A8" s="5" t="s">
        <v>24</v>
      </c>
      <c r="B8" s="6">
        <f>B7*0.0833</f>
        <v>0</v>
      </c>
      <c r="C8" s="4"/>
      <c r="D8" s="4"/>
      <c r="E8" s="19" t="s">
        <v>59</v>
      </c>
      <c r="F8" s="18"/>
      <c r="G8" s="18"/>
      <c r="H8" s="18"/>
    </row>
    <row r="9" spans="1:8" ht="21" x14ac:dyDescent="0.2">
      <c r="A9" s="5" t="s">
        <v>26</v>
      </c>
      <c r="B9" s="6">
        <f>(IF(AND(B4&gt;0,B4&lt;9),B3*1622.5,IF(AND(B4&gt;0,B4&lt;17),B3*302.5,0)))/12</f>
        <v>0</v>
      </c>
      <c r="C9" s="4"/>
      <c r="D9" s="4"/>
      <c r="E9" s="19" t="s">
        <v>50</v>
      </c>
      <c r="F9" s="18"/>
      <c r="G9" s="18"/>
      <c r="H9" s="18"/>
    </row>
    <row r="10" spans="1:8" ht="21" x14ac:dyDescent="0.2">
      <c r="A10" s="5" t="s">
        <v>27</v>
      </c>
      <c r="B10" s="6">
        <f>B7*0.08</f>
        <v>0</v>
      </c>
      <c r="C10" s="4"/>
      <c r="D10" s="4"/>
      <c r="E10" s="19" t="s">
        <v>51</v>
      </c>
      <c r="F10" s="18"/>
      <c r="G10" s="18"/>
      <c r="H10" s="18"/>
    </row>
    <row r="11" spans="1:8" ht="21" x14ac:dyDescent="0.2">
      <c r="A11" s="5" t="s">
        <v>18</v>
      </c>
      <c r="B11" s="6">
        <f>IFERROR(VLOOKUP(B4&amp;B5,Salaristabellen!V:W,2,0)*B3/12,0)</f>
        <v>0</v>
      </c>
      <c r="C11" s="4"/>
      <c r="D11" s="4"/>
      <c r="E11" s="19" t="s">
        <v>58</v>
      </c>
      <c r="F11" s="18"/>
      <c r="G11" s="18"/>
      <c r="H11" s="18"/>
    </row>
    <row r="12" spans="1:8" ht="18.75" customHeight="1" x14ac:dyDescent="0.2">
      <c r="A12" s="5" t="s">
        <v>19</v>
      </c>
      <c r="B12" s="6">
        <f>IFERROR(VLOOKUP(B4,Salaristabellen!X:Y,2,0)*B3/12,0)</f>
        <v>0</v>
      </c>
      <c r="C12" s="4"/>
      <c r="D12" s="4"/>
      <c r="E12" s="19" t="s">
        <v>60</v>
      </c>
      <c r="F12" s="18"/>
      <c r="G12" s="18"/>
      <c r="H12" s="18"/>
    </row>
    <row r="13" spans="1:8" ht="15.75" x14ac:dyDescent="0.2">
      <c r="A13" s="4"/>
      <c r="B13" s="3"/>
      <c r="C13" s="4"/>
      <c r="D13" s="4"/>
      <c r="E13" s="21" t="s">
        <v>53</v>
      </c>
      <c r="F13" s="18"/>
      <c r="G13" s="18"/>
      <c r="H13" s="18"/>
    </row>
    <row r="14" spans="1:8" ht="29.25" thickBot="1" x14ac:dyDescent="0.25">
      <c r="A14" s="11" t="s">
        <v>20</v>
      </c>
      <c r="B14" s="12" cm="1">
        <f t="array" ref="B14">SUM(((B6:B12)*12)*0.94)</f>
        <v>0</v>
      </c>
      <c r="C14" s="4"/>
      <c r="D14" s="4"/>
      <c r="E14" s="21" t="s">
        <v>65</v>
      </c>
    </row>
    <row r="15" spans="1:8" ht="16.5" thickTop="1" x14ac:dyDescent="0.2">
      <c r="E15" s="22" t="s">
        <v>61</v>
      </c>
    </row>
    <row r="16" spans="1:8" ht="15.75" x14ac:dyDescent="0.2">
      <c r="A16" s="29" t="s">
        <v>57</v>
      </c>
    </row>
    <row r="18" spans="1:1" ht="14.25" customHeight="1" x14ac:dyDescent="0.2">
      <c r="A18" s="18"/>
    </row>
    <row r="36" spans="1:1" ht="15.75" x14ac:dyDescent="0.2">
      <c r="A36" s="29" t="s">
        <v>64</v>
      </c>
    </row>
    <row r="56" spans="1:1" ht="15.75" x14ac:dyDescent="0.2">
      <c r="A56" s="29" t="s">
        <v>66</v>
      </c>
    </row>
  </sheetData>
  <protectedRanges>
    <protectedRange sqref="B3:B6" name="Bereik1"/>
  </protectedRanges>
  <mergeCells count="1">
    <mergeCell ref="A1:B1"/>
  </mergeCells>
  <pageMargins left="0.7" right="0.7" top="0.75" bottom="0.75" header="0.3" footer="0.3"/>
  <pageSetup scale="61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C5E6F9-A534-465C-8527-293ED6269B6A}">
          <x14:formula1>
            <xm:f>Salaristabellen!$A$2:$A$42</xm:f>
          </x14:formula1>
          <xm:sqref>B4</xm:sqref>
        </x14:dataValidation>
        <x14:dataValidation type="list" allowBlank="1" showInputMessage="1" showErrorMessage="1" xr:uid="{FD73D256-FBB1-4EEB-901F-363131902308}">
          <x14:formula1>
            <xm:f>Salaristabellen!$B$1:$Q$1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3ACB-ACF0-42D9-BD1A-2E4F9F627E8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2BE4-C0CA-4B2A-8F47-1989EFB42404}">
  <dimension ref="A4:C59"/>
  <sheetViews>
    <sheetView showGridLines="0" topLeftCell="A28" workbookViewId="0">
      <selection activeCell="A10" sqref="A10"/>
    </sheetView>
  </sheetViews>
  <sheetFormatPr defaultRowHeight="12.75" x14ac:dyDescent="0.2"/>
  <cols>
    <col min="1" max="1" width="15" customWidth="1"/>
    <col min="2" max="2" width="34" customWidth="1"/>
    <col min="3" max="3" width="27" bestFit="1" customWidth="1"/>
  </cols>
  <sheetData>
    <row r="4" spans="1:3" ht="8.25" customHeight="1" x14ac:dyDescent="0.2"/>
    <row r="7" spans="1:3" x14ac:dyDescent="0.2">
      <c r="B7" t="s">
        <v>42</v>
      </c>
    </row>
    <row r="8" spans="1:3" x14ac:dyDescent="0.2">
      <c r="A8" t="s">
        <v>43</v>
      </c>
      <c r="B8" t="s">
        <v>43</v>
      </c>
    </row>
    <row r="9" spans="1:3" ht="15" x14ac:dyDescent="0.2">
      <c r="A9" s="14" t="s">
        <v>41</v>
      </c>
      <c r="B9" s="15" t="s">
        <v>45</v>
      </c>
      <c r="C9" s="14" t="s">
        <v>44</v>
      </c>
    </row>
    <row r="10" spans="1:3" ht="15" x14ac:dyDescent="0.2">
      <c r="A10" s="17">
        <v>0</v>
      </c>
      <c r="B10" s="16">
        <v>0.36969999999999997</v>
      </c>
      <c r="C10" s="16">
        <v>0</v>
      </c>
    </row>
    <row r="11" spans="1:3" ht="15" x14ac:dyDescent="0.2">
      <c r="A11" s="17">
        <v>11778</v>
      </c>
      <c r="B11" s="16">
        <v>0.36969999999999997</v>
      </c>
      <c r="C11" s="16">
        <v>0.28539999999999999</v>
      </c>
    </row>
    <row r="12" spans="1:3" ht="15" x14ac:dyDescent="0.2">
      <c r="A12" s="17">
        <v>12410</v>
      </c>
      <c r="B12" s="16">
        <v>0.36969999999999997</v>
      </c>
      <c r="C12" s="16">
        <v>5.5399999999999998E-2</v>
      </c>
    </row>
    <row r="13" spans="1:3" ht="15" x14ac:dyDescent="0.2">
      <c r="A13" s="17">
        <v>22982</v>
      </c>
      <c r="B13" s="16">
        <v>0.36969999999999997</v>
      </c>
      <c r="C13" s="16">
        <v>0.34499999999999997</v>
      </c>
    </row>
    <row r="14" spans="1:3" ht="15" x14ac:dyDescent="0.2">
      <c r="A14" s="17">
        <v>24813</v>
      </c>
      <c r="B14" s="16">
        <v>0.36969999999999997</v>
      </c>
      <c r="C14" s="16">
        <v>0.4113</v>
      </c>
    </row>
    <row r="15" spans="1:3" ht="15" x14ac:dyDescent="0.2">
      <c r="A15" s="17">
        <v>32709</v>
      </c>
      <c r="B15" s="16">
        <v>0.36969999999999997</v>
      </c>
      <c r="C15" s="16">
        <v>0.4113</v>
      </c>
    </row>
    <row r="16" spans="1:3" ht="15" x14ac:dyDescent="0.2">
      <c r="A16" s="17">
        <v>35179</v>
      </c>
      <c r="B16" s="16">
        <v>0.36969999999999997</v>
      </c>
      <c r="C16" s="16">
        <v>0.4113</v>
      </c>
    </row>
    <row r="17" spans="1:3" ht="15" x14ac:dyDescent="0.2">
      <c r="A17" s="17">
        <v>38099</v>
      </c>
      <c r="B17" s="16">
        <v>0.36969999999999997</v>
      </c>
      <c r="C17" s="16">
        <v>0.4113</v>
      </c>
    </row>
    <row r="18" spans="1:3" ht="15" x14ac:dyDescent="0.2">
      <c r="A18" s="17">
        <v>39958</v>
      </c>
      <c r="B18" s="16">
        <v>0.36969999999999997</v>
      </c>
      <c r="C18" s="16">
        <v>0.50109999999999999</v>
      </c>
    </row>
    <row r="19" spans="1:3" ht="15" x14ac:dyDescent="0.2">
      <c r="A19" s="17">
        <v>40022</v>
      </c>
      <c r="B19" s="16">
        <v>0.36969999999999997</v>
      </c>
      <c r="C19" s="16">
        <v>0.50109999999999999</v>
      </c>
    </row>
    <row r="20" spans="1:3" ht="15" x14ac:dyDescent="0.2">
      <c r="A20" s="17">
        <v>44771</v>
      </c>
      <c r="B20" s="16">
        <v>0.36969999999999997</v>
      </c>
      <c r="C20" s="16">
        <v>0.50109999999999999</v>
      </c>
    </row>
    <row r="21" spans="1:3" ht="15" x14ac:dyDescent="0.2">
      <c r="A21" s="17">
        <v>58171</v>
      </c>
      <c r="B21" s="16">
        <v>0.36969999999999997</v>
      </c>
      <c r="C21" s="16">
        <v>0.50109999999999999</v>
      </c>
    </row>
    <row r="22" spans="1:3" ht="15" x14ac:dyDescent="0.2">
      <c r="A22" s="17">
        <v>75519</v>
      </c>
      <c r="B22" s="16">
        <v>0.495</v>
      </c>
      <c r="C22" s="16">
        <v>0.56010000000000004</v>
      </c>
    </row>
    <row r="23" spans="1:3" ht="15" x14ac:dyDescent="0.2">
      <c r="A23" s="17">
        <v>134930</v>
      </c>
      <c r="B23" s="16">
        <v>0.495</v>
      </c>
      <c r="C23" s="16">
        <v>0.495</v>
      </c>
    </row>
    <row r="26" spans="1:3" x14ac:dyDescent="0.2">
      <c r="A26" t="s">
        <v>62</v>
      </c>
    </row>
    <row r="28" spans="1:3" ht="15" x14ac:dyDescent="0.2">
      <c r="A28" s="14" t="s">
        <v>41</v>
      </c>
      <c r="B28" s="15" t="s">
        <v>45</v>
      </c>
      <c r="C28" s="14" t="s">
        <v>44</v>
      </c>
    </row>
    <row r="29" spans="1:3" ht="15" x14ac:dyDescent="0.2">
      <c r="A29" s="17">
        <v>0</v>
      </c>
      <c r="B29" s="16">
        <v>0.19070000000000001</v>
      </c>
      <c r="C29" s="16">
        <v>0</v>
      </c>
    </row>
    <row r="30" spans="1:3" ht="15" x14ac:dyDescent="0.2">
      <c r="A30" s="17">
        <v>11778</v>
      </c>
      <c r="B30" s="16">
        <v>0.19070000000000001</v>
      </c>
      <c r="C30" s="16">
        <v>0</v>
      </c>
    </row>
    <row r="31" spans="1:3" ht="15" x14ac:dyDescent="0.2">
      <c r="A31" s="17">
        <v>12410</v>
      </c>
      <c r="B31" s="16">
        <v>0.19070000000000001</v>
      </c>
      <c r="C31" s="16">
        <v>0</v>
      </c>
    </row>
    <row r="32" spans="1:3" ht="15" x14ac:dyDescent="0.2">
      <c r="A32" s="17">
        <v>22982</v>
      </c>
      <c r="B32" s="16">
        <v>0.19070000000000001</v>
      </c>
      <c r="C32" s="16">
        <v>0</v>
      </c>
    </row>
    <row r="33" spans="1:3" ht="15" x14ac:dyDescent="0.2">
      <c r="A33" s="17">
        <v>24813</v>
      </c>
      <c r="B33" s="16">
        <v>0.19070000000000001</v>
      </c>
      <c r="C33" s="16">
        <v>0</v>
      </c>
    </row>
    <row r="34" spans="1:3" ht="15" x14ac:dyDescent="0.2">
      <c r="A34" s="17">
        <v>32709</v>
      </c>
      <c r="B34" s="16">
        <v>0.19070000000000001</v>
      </c>
      <c r="C34" s="16">
        <v>0.2122</v>
      </c>
    </row>
    <row r="35" spans="1:3" ht="15" x14ac:dyDescent="0.2">
      <c r="A35" s="17">
        <v>35179</v>
      </c>
      <c r="B35" s="16">
        <v>0.19070000000000001</v>
      </c>
      <c r="C35" s="16">
        <v>0.2122</v>
      </c>
    </row>
    <row r="36" spans="1:3" ht="15" x14ac:dyDescent="0.2">
      <c r="A36" s="17">
        <v>38099</v>
      </c>
      <c r="B36" s="16">
        <v>0.36969999999999997</v>
      </c>
      <c r="C36" s="16">
        <v>0.39119999999999999</v>
      </c>
    </row>
    <row r="37" spans="1:3" ht="15" x14ac:dyDescent="0.2">
      <c r="A37" s="17">
        <v>39958</v>
      </c>
      <c r="B37" s="16">
        <v>0.36969999999999997</v>
      </c>
      <c r="C37" s="16">
        <v>0.4375</v>
      </c>
    </row>
    <row r="38" spans="1:3" ht="15" x14ac:dyDescent="0.2">
      <c r="A38" s="17">
        <v>40022</v>
      </c>
      <c r="B38" s="16">
        <v>0.36969999999999997</v>
      </c>
      <c r="C38" s="16">
        <v>0.4375</v>
      </c>
    </row>
    <row r="39" spans="1:3" ht="15" x14ac:dyDescent="0.2">
      <c r="A39" s="17">
        <v>44771</v>
      </c>
      <c r="B39" s="16">
        <v>0.36969999999999997</v>
      </c>
      <c r="C39" s="16">
        <v>0.58750000000000002</v>
      </c>
    </row>
    <row r="40" spans="1:3" ht="15" x14ac:dyDescent="0.2">
      <c r="A40" s="17">
        <v>58171</v>
      </c>
      <c r="B40" s="16">
        <v>0.36969999999999997</v>
      </c>
      <c r="C40" s="16">
        <v>0.4375</v>
      </c>
    </row>
    <row r="41" spans="1:3" ht="15" x14ac:dyDescent="0.2">
      <c r="A41" s="17">
        <v>75519</v>
      </c>
      <c r="B41" s="16">
        <v>0.495</v>
      </c>
      <c r="C41" s="16">
        <v>0.52859999999999996</v>
      </c>
    </row>
    <row r="42" spans="1:3" ht="15" x14ac:dyDescent="0.2">
      <c r="A42" s="17">
        <v>134930</v>
      </c>
      <c r="B42" s="16">
        <v>0.495</v>
      </c>
      <c r="C42" s="16">
        <v>0.495</v>
      </c>
    </row>
    <row r="44" spans="1:3" x14ac:dyDescent="0.2">
      <c r="A44" t="s">
        <v>63</v>
      </c>
    </row>
    <row r="45" spans="1:3" ht="15" x14ac:dyDescent="0.2">
      <c r="A45" s="14" t="s">
        <v>41</v>
      </c>
      <c r="B45" s="15" t="s">
        <v>45</v>
      </c>
      <c r="C45" s="14" t="s">
        <v>44</v>
      </c>
    </row>
    <row r="46" spans="1:3" ht="15" x14ac:dyDescent="0.2">
      <c r="A46" s="17">
        <v>0</v>
      </c>
      <c r="B46" s="16">
        <v>0.19070000000000001</v>
      </c>
      <c r="C46" s="16">
        <v>0</v>
      </c>
    </row>
    <row r="47" spans="1:3" ht="15" x14ac:dyDescent="0.2">
      <c r="A47" s="17">
        <v>11778</v>
      </c>
      <c r="B47" s="16">
        <v>0.19070000000000001</v>
      </c>
      <c r="C47" s="16">
        <v>0</v>
      </c>
    </row>
    <row r="48" spans="1:3" ht="15" x14ac:dyDescent="0.2">
      <c r="A48" s="17">
        <v>12410</v>
      </c>
      <c r="B48" s="16">
        <v>0.19070000000000001</v>
      </c>
      <c r="C48" s="16">
        <v>0</v>
      </c>
    </row>
    <row r="49" spans="1:3" ht="15" x14ac:dyDescent="0.2">
      <c r="A49" s="17">
        <v>22982</v>
      </c>
      <c r="B49" s="16">
        <v>0.19070000000000001</v>
      </c>
      <c r="C49" s="16">
        <v>0</v>
      </c>
    </row>
    <row r="50" spans="1:3" ht="15" x14ac:dyDescent="0.2">
      <c r="A50" s="17">
        <v>24813</v>
      </c>
      <c r="B50" s="16">
        <v>0.19070000000000001</v>
      </c>
      <c r="C50" s="16">
        <v>0</v>
      </c>
    </row>
    <row r="51" spans="1:3" ht="15" x14ac:dyDescent="0.2">
      <c r="A51" s="17">
        <v>32709</v>
      </c>
      <c r="B51" s="16">
        <v>0.19070000000000001</v>
      </c>
      <c r="C51" s="16">
        <v>0</v>
      </c>
    </row>
    <row r="52" spans="1:3" ht="15" x14ac:dyDescent="0.2">
      <c r="A52" s="17">
        <v>35179</v>
      </c>
      <c r="B52" s="16">
        <v>0.19070000000000001</v>
      </c>
      <c r="C52" s="16">
        <v>0.2122</v>
      </c>
    </row>
    <row r="53" spans="1:3" ht="15" x14ac:dyDescent="0.2">
      <c r="A53" s="17">
        <v>38099</v>
      </c>
      <c r="B53" s="16">
        <v>0.36969999999999997</v>
      </c>
      <c r="C53" s="16">
        <v>0.39119999999999999</v>
      </c>
    </row>
    <row r="54" spans="1:3" ht="15" x14ac:dyDescent="0.2">
      <c r="A54" s="17">
        <v>39958</v>
      </c>
      <c r="B54" s="16">
        <v>0.36969999999999997</v>
      </c>
      <c r="C54" s="16">
        <v>0.4375</v>
      </c>
    </row>
    <row r="55" spans="1:3" ht="15" x14ac:dyDescent="0.2">
      <c r="A55" s="17">
        <v>40022</v>
      </c>
      <c r="B55" s="16">
        <v>0.36969999999999997</v>
      </c>
      <c r="C55" s="16">
        <v>0.4375</v>
      </c>
    </row>
    <row r="56" spans="1:3" ht="15" x14ac:dyDescent="0.2">
      <c r="A56" s="17">
        <v>44771</v>
      </c>
      <c r="B56" s="16">
        <v>0.36969999999999997</v>
      </c>
      <c r="C56" s="16">
        <v>0.58750000000000002</v>
      </c>
    </row>
    <row r="57" spans="1:3" ht="15" x14ac:dyDescent="0.2">
      <c r="A57" s="17">
        <v>58171</v>
      </c>
      <c r="B57" s="16">
        <v>0.36969999999999997</v>
      </c>
      <c r="C57" s="16">
        <v>0.4375</v>
      </c>
    </row>
    <row r="58" spans="1:3" ht="15" x14ac:dyDescent="0.2">
      <c r="A58" s="17">
        <v>75519</v>
      </c>
      <c r="B58" s="16">
        <v>0.495</v>
      </c>
      <c r="C58" s="16">
        <v>0.52859999999999996</v>
      </c>
    </row>
    <row r="59" spans="1:3" ht="15" x14ac:dyDescent="0.2">
      <c r="A59" s="17">
        <v>134930</v>
      </c>
      <c r="B59" s="16">
        <v>0.495</v>
      </c>
      <c r="C59" s="16">
        <v>0.495</v>
      </c>
    </row>
  </sheetData>
  <sheetProtection algorithmName="SHA-512" hashValue="Z5tF1HieRXYZXiOUz4isxOS2KjY7ikNalsPnpnrq0kHEqvFrF72Lz54Ndufr8t6M7fwW2sYGztfxwfgAToefCg==" saltValue="PxXRllBTwwOinP6JrMrl0A==" spinCount="100000" sheet="1" objects="1" scenarios="1"/>
  <phoneticPr fontId="17" type="noConversion"/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9184E842A3C647A7336ABD2530FE96" ma:contentTypeVersion="18" ma:contentTypeDescription="Een nieuw document maken." ma:contentTypeScope="" ma:versionID="8964c8fda84eda97361d3933cc531d30">
  <xsd:schema xmlns:xsd="http://www.w3.org/2001/XMLSchema" xmlns:xs="http://www.w3.org/2001/XMLSchema" xmlns:p="http://schemas.microsoft.com/office/2006/metadata/properties" xmlns:ns2="ea9733b5-9f6b-4191-9590-7f69f3097d43" xmlns:ns3="61c19477-f1f6-410c-97a0-cddd4b4d687f" targetNamespace="http://schemas.microsoft.com/office/2006/metadata/properties" ma:root="true" ma:fieldsID="d8b00c4ce7423f576d05d19555f0d5b3" ns2:_="" ns3:_="">
    <xsd:import namespace="ea9733b5-9f6b-4191-9590-7f69f3097d43"/>
    <xsd:import namespace="61c19477-f1f6-410c-97a0-cddd4b4d68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733b5-9f6b-4191-9590-7f69f3097d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efcf91-241b-40c9-8398-632e96a423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19477-f1f6-410c-97a0-cddd4b4d687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c32789-6051-4d0b-809a-8f4daed161f4}" ma:internalName="TaxCatchAll" ma:showField="CatchAllData" ma:web="61c19477-f1f6-410c-97a0-cddd4b4d68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c19477-f1f6-410c-97a0-cddd4b4d687f" xsi:nil="true"/>
    <lcf76f155ced4ddcb4097134ff3c332f xmlns="ea9733b5-9f6b-4191-9590-7f69f3097d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5CF74F-97DF-409E-8C2D-EE23026AF5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9733b5-9f6b-4191-9590-7f69f3097d43"/>
    <ds:schemaRef ds:uri="61c19477-f1f6-410c-97a0-cddd4b4d68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821744-2E96-4846-8745-1AE0D55300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888656-402F-442D-8AB8-36C9A20E7A9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8050942-bc72-418d-aa26-633338b038f6"/>
    <ds:schemaRef ds:uri="http://purl.org/dc/elements/1.1/"/>
    <ds:schemaRef ds:uri="f9fd6d30-1fcc-4358-babd-5ba840963d16"/>
    <ds:schemaRef ds:uri="http://www.w3.org/XML/1998/namespace"/>
    <ds:schemaRef ds:uri="http://purl.org/dc/dcmitype/"/>
    <ds:schemaRef ds:uri="61c19477-f1f6-410c-97a0-cddd4b4d687f"/>
    <ds:schemaRef ds:uri="ea9733b5-9f6b-4191-9590-7f69f3097d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Salaristabellen</vt:lpstr>
      <vt:lpstr>Berekeningsmodel</vt:lpstr>
      <vt:lpstr>Blad3</vt:lpstr>
      <vt:lpstr>Tabel heffingskortingen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van Bokhoven</dc:creator>
  <cp:lastModifiedBy>Rosemarie den Toom</cp:lastModifiedBy>
  <cp:lastPrinted>2024-02-16T13:51:17Z</cp:lastPrinted>
  <dcterms:created xsi:type="dcterms:W3CDTF">2022-06-07T12:25:54Z</dcterms:created>
  <dcterms:modified xsi:type="dcterms:W3CDTF">2024-11-05T14:38:46Z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0x010100679184E842A3C647A7336ABD2530FE96</vt:lpwstr>
  </property>
  <property fmtid="{D5CDD505-2E9C-101B-9397-08002B2CF9AE}" pid="3" name="MediaServiceImageTags">
    <vt:lpwstr/>
  </property>
</Properties>
</file>